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H9" i="3" s="1"/>
  <c r="L7" i="3"/>
  <c r="L5" i="3"/>
  <c r="H5" i="3"/>
  <c r="P9" i="1"/>
  <c r="G9" i="1"/>
  <c r="F9" i="1"/>
  <c r="I8" i="1"/>
  <c r="H8" i="1"/>
  <c r="G8" i="1"/>
  <c r="F8" i="1"/>
  <c r="H9" i="1" s="1"/>
  <c r="P7" i="1"/>
  <c r="L7" i="1"/>
  <c r="P5" i="1"/>
  <c r="L5" i="1"/>
  <c r="H5" i="1"/>
  <c r="J10" i="1" l="1"/>
  <c r="X4" i="3" l="1"/>
  <c r="W4" i="3"/>
  <c r="X4" i="1"/>
  <c r="W4" i="1"/>
  <c r="Y4" i="1" l="1"/>
  <c r="Y4" i="3"/>
  <c r="P7" i="3"/>
  <c r="P5" i="3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C7" i="3"/>
  <c r="B7" i="3"/>
  <c r="E6" i="3"/>
  <c r="D6" i="3"/>
  <c r="C6" i="3"/>
  <c r="B6" i="3"/>
  <c r="R4" i="3"/>
  <c r="T4" i="3"/>
  <c r="S4" i="3"/>
  <c r="K11" i="1"/>
  <c r="J11" i="1"/>
  <c r="G11" i="1"/>
  <c r="F11" i="1"/>
  <c r="C11" i="1"/>
  <c r="B11" i="1"/>
  <c r="M10" i="1"/>
  <c r="L10" i="1"/>
  <c r="K10" i="1"/>
  <c r="I10" i="1"/>
  <c r="H10" i="1"/>
  <c r="G10" i="1"/>
  <c r="F10" i="1"/>
  <c r="E10" i="1"/>
  <c r="D10" i="1"/>
  <c r="C10" i="1"/>
  <c r="B10" i="1"/>
  <c r="C9" i="1"/>
  <c r="B9" i="1"/>
  <c r="E8" i="1"/>
  <c r="D8" i="1"/>
  <c r="C8" i="1"/>
  <c r="B8" i="1"/>
  <c r="C7" i="1"/>
  <c r="B7" i="1"/>
  <c r="E6" i="1"/>
  <c r="D6" i="1"/>
  <c r="C6" i="1"/>
  <c r="B6" i="1"/>
  <c r="R4" i="1"/>
  <c r="T4" i="1"/>
  <c r="S4" i="1"/>
  <c r="Z4" i="3" l="1"/>
  <c r="T6" i="3"/>
  <c r="W6" i="3"/>
  <c r="X6" i="3"/>
  <c r="X10" i="3"/>
  <c r="W10" i="3"/>
  <c r="D9" i="3"/>
  <c r="R8" i="3" s="1"/>
  <c r="X8" i="3"/>
  <c r="W8" i="3"/>
  <c r="X8" i="1"/>
  <c r="W8" i="1"/>
  <c r="S6" i="1"/>
  <c r="X6" i="1"/>
  <c r="W6" i="1"/>
  <c r="D11" i="1"/>
  <c r="W10" i="1"/>
  <c r="X10" i="1"/>
  <c r="L11" i="1"/>
  <c r="Z4" i="1"/>
  <c r="T6" i="1"/>
  <c r="L11" i="3"/>
  <c r="T10" i="3"/>
  <c r="H11" i="3"/>
  <c r="S8" i="3"/>
  <c r="S6" i="3"/>
  <c r="D11" i="3"/>
  <c r="S10" i="3"/>
  <c r="D7" i="3"/>
  <c r="R6" i="3" s="1"/>
  <c r="T8" i="3"/>
  <c r="H11" i="1"/>
  <c r="T8" i="1"/>
  <c r="T10" i="1"/>
  <c r="D9" i="1"/>
  <c r="R8" i="1" s="1"/>
  <c r="D7" i="1"/>
  <c r="R6" i="1" s="1"/>
  <c r="S8" i="1"/>
  <c r="S10" i="1"/>
  <c r="Z10" i="1" s="1"/>
  <c r="Y8" i="3" l="1"/>
  <c r="Y10" i="3"/>
  <c r="Z6" i="3"/>
  <c r="Y8" i="1"/>
  <c r="Z8" i="3"/>
  <c r="Z10" i="3"/>
  <c r="Y6" i="3"/>
  <c r="Z8" i="1"/>
  <c r="Y10" i="1"/>
  <c r="Z6" i="1"/>
  <c r="R10" i="1"/>
  <c r="Y6" i="1"/>
  <c r="R10" i="3"/>
</calcChain>
</file>

<file path=xl/sharedStrings.xml><?xml version="1.0" encoding="utf-8"?>
<sst xmlns="http://schemas.openxmlformats.org/spreadsheetml/2006/main" count="97" uniqueCount="66">
  <si>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</si>
  <si>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</si>
  <si>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</si>
  <si>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</si>
  <si>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</si>
  <si>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</si>
  <si>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</si>
  <si>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</si>
  <si>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Chłopców - Grupa B - Turniej Finałowy</t>
  </si>
  <si>
    <t>Tabela wyników turnieju Minisiatkówki na szczeblu Województwa Śląskiego                                                                                                                                    "Czwórki" Chłopców - Grupa A - Turniej Finałowy</t>
  </si>
  <si>
    <t>Mecz nr 1</t>
  </si>
  <si>
    <t>-</t>
  </si>
  <si>
    <t>Mecz nr 2</t>
  </si>
  <si>
    <t>1m GrA</t>
  </si>
  <si>
    <t>2m GrB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</si>
  <si>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</si>
  <si>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</si>
  <si>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</si>
  <si>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</si>
  <si>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</si>
  <si>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</si>
  <si>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</si>
  <si>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</si>
  <si>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</si>
  <si>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Mecz o m. 1-2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</si>
  <si>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</si>
  <si>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</si>
  <si>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</si>
  <si>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</si>
  <si>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</si>
  <si>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</si>
  <si>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</si>
  <si>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</si>
  <si>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</si>
  <si>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</si>
  <si>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Anbud MKS I Będzin</t>
  </si>
  <si>
    <t>MOSM Tychy I</t>
  </si>
  <si>
    <t>Anbud MKS Będzin I</t>
  </si>
  <si>
    <t>Eco-Team AZS 2020 Stolzle Częstochowa I</t>
  </si>
  <si>
    <t>SK Górnik Radlin</t>
  </si>
  <si>
    <t>BBTS Włókniarz      Bielsko-Biała</t>
  </si>
  <si>
    <t>UKS Jedynka Jaworzno I</t>
  </si>
  <si>
    <t>Jankowice Volley   Rybnik I</t>
  </si>
  <si>
    <t>I</t>
  </si>
  <si>
    <t>II</t>
  </si>
  <si>
    <t>III</t>
  </si>
  <si>
    <t>IV</t>
  </si>
  <si>
    <t>BBTS Włókniarz Bielsko-Biała</t>
  </si>
  <si>
    <t>4 m Gr A</t>
  </si>
  <si>
    <t>4 m Gr B</t>
  </si>
  <si>
    <t>Jankowice Volley Rybnik I</t>
  </si>
  <si>
    <t>3 m Gr A</t>
  </si>
  <si>
    <t>3 m Gr B</t>
  </si>
  <si>
    <t>Eco-Team AZS 2020 Stolzle Cz-wa</t>
  </si>
  <si>
    <t>2:1 (15:10; 16:18; 11:7)</t>
  </si>
  <si>
    <t>Anbuk MKS I Będzin</t>
  </si>
  <si>
    <t>BBTS Włokniarz Bielsko-Biała</t>
  </si>
  <si>
    <t>Anbud MKS I  BĘDZIN</t>
  </si>
  <si>
    <t>Eco-Team AZS 2020 Stolze Częstochowa I</t>
  </si>
  <si>
    <t>0:2 (10:15; 11:15)</t>
  </si>
  <si>
    <t>1:2 (11:15; 15:11; 5:11)</t>
  </si>
  <si>
    <t>2:1 (14:16; 15:13; 14:12)</t>
  </si>
  <si>
    <t>2:1 (15:12; 11:15; 12:10)</t>
  </si>
  <si>
    <t>1:2 (15:11; 11:15; 8:11)</t>
  </si>
  <si>
    <t>UKS Tytan Ostrowy /      M-Volley Norwid</t>
  </si>
  <si>
    <t>UKS Tytan Ostrowy / M-Volley Norwid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</si>
</sst>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F17" sqref="F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6" ht="15.75" thickBot="1" x14ac:dyDescent="0.3"/>
    <row r="3" spans="1:26" ht="48" customHeight="1" thickTop="1" thickBot="1" x14ac:dyDescent="0.3">
      <c r="A3" s="1" t="s">
        <v>0</v>
      </c>
      <c r="B3" s="97">
        <v>1</v>
      </c>
      <c r="C3" s="98"/>
      <c r="D3" s="98"/>
      <c r="E3" s="99"/>
      <c r="F3" s="97">
        <v>2</v>
      </c>
      <c r="G3" s="98"/>
      <c r="H3" s="98"/>
      <c r="I3" s="99"/>
      <c r="J3" s="97">
        <v>3</v>
      </c>
      <c r="K3" s="98"/>
      <c r="L3" s="98"/>
      <c r="M3" s="99"/>
      <c r="N3" s="97">
        <v>4</v>
      </c>
      <c r="O3" s="98"/>
      <c r="P3" s="98"/>
      <c r="Q3" s="99"/>
      <c r="R3" s="27" t="s">
        <v>6</v>
      </c>
      <c r="S3" s="101" t="s">
        <v>7</v>
      </c>
      <c r="T3" s="102"/>
      <c r="U3" s="2" t="s">
        <v>1</v>
      </c>
      <c r="W3" s="24" t="s">
        <v>3</v>
      </c>
      <c r="X3" s="25" t="s">
        <v>4</v>
      </c>
      <c r="Y3" s="25" t="s">
        <v>5</v>
      </c>
      <c r="Z3" s="49" t="s">
        <v>34</v>
      </c>
    </row>
    <row r="4" spans="1:26" ht="21.75" customHeight="1" thickTop="1" thickBot="1" x14ac:dyDescent="0.3">
      <c r="A4" s="58" t="s">
        <v>41</v>
      </c>
      <c r="B4" s="91"/>
      <c r="C4" s="92"/>
      <c r="D4" s="92"/>
      <c r="E4" s="93"/>
      <c r="F4" s="16">
        <v>15</v>
      </c>
      <c r="G4" s="17">
        <v>13</v>
      </c>
      <c r="H4" s="18"/>
      <c r="I4" s="19"/>
      <c r="J4" s="16">
        <v>10</v>
      </c>
      <c r="K4" s="20">
        <v>15</v>
      </c>
      <c r="L4" s="18"/>
      <c r="M4" s="21"/>
      <c r="N4" s="16">
        <v>10</v>
      </c>
      <c r="O4" s="20">
        <v>15</v>
      </c>
      <c r="P4" s="18">
        <v>10</v>
      </c>
      <c r="Q4" s="21">
        <v>12</v>
      </c>
      <c r="R4" s="79">
        <f>P5+L5+H5</f>
        <v>4</v>
      </c>
      <c r="S4" s="66">
        <f>J4+J5+L4+N4+N5+P4+H4+F4+F5</f>
        <v>88</v>
      </c>
      <c r="T4" s="81">
        <f>K5+K4+M4+O5+O4+Q4+I4+G4+G5</f>
        <v>84</v>
      </c>
      <c r="U4" s="83" t="s">
        <v>45</v>
      </c>
      <c r="W4" s="68">
        <f>IF(F4&gt;G4,1,0)+IF(F5&gt;G5,1,0)+IF(H4&gt;I4,1,0)+IF(J4&gt;K4,1,0)+IF(J5&gt;K5,1,0)+IF(L4&gt;M4,1,0)+IF(N4&gt;O4,1,0)+IF(N5&gt;O5,1,0)+IF(P4&gt;Q4,1,0)</f>
        <v>3</v>
      </c>
      <c r="X4" s="55">
        <f>IF(F4&lt;G4,1,0)+IF(F5&lt;G5,1,0)+IF(H4&lt;I4,1,0)+IF(J4&lt;K4,1,0)+IF(J5&lt;K5,1,0)+IF(L4&lt;M4,1,0)+IF(N4&lt;O4,1,0)+IF(N5&lt;O5,1,0)+IF(P4&lt;Q4,1,0)</f>
        <v>4</v>
      </c>
      <c r="Y4" s="55">
        <f>W4/X4</f>
        <v>0.75</v>
      </c>
      <c r="Z4" s="53">
        <f>S4/T4</f>
        <v>1.0476190476190477</v>
      </c>
    </row>
    <row r="5" spans="1:26" ht="22.5" customHeight="1" thickBot="1" x14ac:dyDescent="0.3">
      <c r="A5" s="88"/>
      <c r="B5" s="94"/>
      <c r="C5" s="95"/>
      <c r="D5" s="95"/>
      <c r="E5" s="96"/>
      <c r="F5" s="22">
        <v>15</v>
      </c>
      <c r="G5" s="23">
        <v>7</v>
      </c>
      <c r="H5" s="56">
        <f>IF(AND(F4=0,F5=0),0,1)*0+IF(AND(F4&gt;G4,F5&gt;G5),1,0)*2+IF(AND(F4&lt;G4,F5&lt;G5),1,0)*IF(AND(F4=0,F5=0),0,1)+IF(H4&gt;I4,1,0)*2+IF(H4&lt;I4,1,0)*1</f>
        <v>2</v>
      </c>
      <c r="I5" s="57"/>
      <c r="J5" s="22">
        <v>13</v>
      </c>
      <c r="K5" s="23">
        <v>15</v>
      </c>
      <c r="L5" s="56">
        <f>IF(AND(J4=0,J5=0),0,1)*0+IF(AND(J4&gt;K4,J5&gt;K5),1,0)*2+IF(AND(J4&lt;K4,J5&lt;K5),1,0)*IF(AND(J4=0,J5=0),0,1)+IF(L4&gt;M4,1,0)*2+IF(L4&lt;M4,1,0)*1</f>
        <v>1</v>
      </c>
      <c r="M5" s="57"/>
      <c r="N5" s="22">
        <v>15</v>
      </c>
      <c r="O5" s="23">
        <v>7</v>
      </c>
      <c r="P5" s="56">
        <f>IF(AND(N4=0,N5=0),0,1)*0+IF(AND(N4&gt;O4,N5&gt;O5),1,0)*2+IF(AND(N4&lt;O4,N5&lt;O5),1,0)*IF(AND(N4=0,N5=0),0,1)+IF(P4&gt;Q4,1,0)*2+IF(P4&lt;Q4,1,0)*1</f>
        <v>1</v>
      </c>
      <c r="Q5" s="57"/>
      <c r="R5" s="85"/>
      <c r="S5" s="77"/>
      <c r="T5" s="86"/>
      <c r="U5" s="87"/>
      <c r="W5" s="78"/>
      <c r="X5" s="55"/>
      <c r="Y5" s="55"/>
      <c r="Z5" s="53"/>
    </row>
    <row r="6" spans="1:26" ht="21.75" customHeight="1" thickTop="1" thickBot="1" x14ac:dyDescent="0.3">
      <c r="A6" s="58" t="s">
        <v>42</v>
      </c>
      <c r="B6" s="3">
        <f>G4</f>
        <v>13</v>
      </c>
      <c r="C6" s="4">
        <f>F4</f>
        <v>15</v>
      </c>
      <c r="D6" s="5">
        <f>I4</f>
        <v>0</v>
      </c>
      <c r="E6" s="6">
        <f>H4</f>
        <v>0</v>
      </c>
      <c r="F6" s="60"/>
      <c r="G6" s="61"/>
      <c r="H6" s="61"/>
      <c r="I6" s="62"/>
      <c r="J6" s="7">
        <v>7</v>
      </c>
      <c r="K6" s="10">
        <v>15</v>
      </c>
      <c r="L6" s="11">
        <v>11</v>
      </c>
      <c r="M6" s="26">
        <v>9</v>
      </c>
      <c r="N6" s="7">
        <v>10</v>
      </c>
      <c r="O6" s="10">
        <v>15</v>
      </c>
      <c r="P6" s="41"/>
      <c r="Q6" s="26"/>
      <c r="R6" s="79">
        <f>P7+L7+D7</f>
        <v>4</v>
      </c>
      <c r="S6" s="66">
        <f>J6+J7+L6+N6+N7+P6+D6+B6+B7</f>
        <v>73</v>
      </c>
      <c r="T6" s="81">
        <f>K7+K6+M6+O7+O6+Q6+E6+C6+C7</f>
        <v>95</v>
      </c>
      <c r="U6" s="83" t="s">
        <v>46</v>
      </c>
      <c r="W6" s="68">
        <f>IF(B6&gt;C6,1,0)+IF(B7&gt;C7,1,0)+IF(D6&gt;E6,1,0)+IF(J6&gt;K6,1,0)+IF(J7&gt;K7,1,0)+IF(L6&gt;M6,1,0)+IF(N6&gt;O6,1,0)+IF(N7&gt;O7,1,0)+IF(P6&gt;Q6,1,0)</f>
        <v>2</v>
      </c>
      <c r="X6" s="55">
        <f>IF(B6&lt;C6,1,0)+IF(B7&lt;C7,1,0)+IF(D6&lt;E6,1,0)+IF(J6&lt;K6,1,0)+IF(J7&lt;K7,1,0)+IF(L6&lt;M6,1,0)+IF(N6&lt;O6,1,0)+IF(N7&lt;O7,1,0)+IF(P6&lt;Q6,1,0)</f>
        <v>5</v>
      </c>
      <c r="Y6" s="55">
        <f t="shared" ref="Y6" si="0">W6/X6</f>
        <v>0.4</v>
      </c>
      <c r="Z6" s="53">
        <f t="shared" ref="Z6" si="1">S6/T6</f>
        <v>0.76842105263157889</v>
      </c>
    </row>
    <row r="7" spans="1:26" ht="21" customHeight="1" thickBot="1" x14ac:dyDescent="0.3">
      <c r="A7" s="88"/>
      <c r="B7" s="8">
        <f>G5</f>
        <v>7</v>
      </c>
      <c r="C7" s="9">
        <f>F5</f>
        <v>15</v>
      </c>
      <c r="D7" s="56">
        <f>IF(AND(B6=0,B7=0),0,1)*0+IF(AND(B6&gt;C6,B7&gt;C7),1,0)*2+IF(AND(B6&lt;C6,B7&lt;C7),1,0)*IF(AND(B6=0,B7=0),0,1)+IF(D6&gt;E6,1,0)*2+IF(D6&lt;E6,1,0)*1</f>
        <v>1</v>
      </c>
      <c r="E7" s="57"/>
      <c r="F7" s="74"/>
      <c r="G7" s="75"/>
      <c r="H7" s="75"/>
      <c r="I7" s="76"/>
      <c r="J7" s="12">
        <v>15</v>
      </c>
      <c r="K7" s="13">
        <v>11</v>
      </c>
      <c r="L7" s="89">
        <f>IF(AND(J6=0,J7=0),0,1)*0+IF(AND(J6&gt;K6,J7&gt;K7),1,0)*2+IF(AND(J6&lt;K6,J7&lt;K7),1,0)*IF(AND(J6=0,J7=0),0,1)+IF(L6&gt;M6,1,0)*2+IF(L6&lt;M6,1,0)*1</f>
        <v>2</v>
      </c>
      <c r="M7" s="90"/>
      <c r="N7" s="12">
        <v>10</v>
      </c>
      <c r="O7" s="13">
        <v>15</v>
      </c>
      <c r="P7" s="56">
        <f>IF(AND(N6=0,N7=0),0,1)*0+IF(AND(N6&gt;O6,N7&gt;O7),1,0)*2+IF(AND(N6&lt;O6,N7&lt;O7),1,0)*IF(AND(N6=0,N7=0),0,1)+IF(P6&gt;Q6,1,0)*2+IF(P6&lt;Q6,1,0)*1</f>
        <v>1</v>
      </c>
      <c r="Q7" s="57"/>
      <c r="R7" s="85"/>
      <c r="S7" s="77"/>
      <c r="T7" s="86"/>
      <c r="U7" s="87"/>
      <c r="W7" s="78"/>
      <c r="X7" s="55"/>
      <c r="Y7" s="55"/>
      <c r="Z7" s="53"/>
    </row>
    <row r="8" spans="1:26" ht="21" customHeight="1" thickTop="1" thickBot="1" x14ac:dyDescent="0.3">
      <c r="A8" s="58" t="s">
        <v>39</v>
      </c>
      <c r="B8" s="7">
        <f>K4</f>
        <v>15</v>
      </c>
      <c r="C8" s="10">
        <f>J4</f>
        <v>10</v>
      </c>
      <c r="D8" s="11">
        <f>M4</f>
        <v>0</v>
      </c>
      <c r="E8" s="26">
        <f>L4</f>
        <v>0</v>
      </c>
      <c r="F8" s="42">
        <f>K6</f>
        <v>15</v>
      </c>
      <c r="G8" s="43">
        <f>J6</f>
        <v>7</v>
      </c>
      <c r="H8" s="44">
        <f>M6</f>
        <v>9</v>
      </c>
      <c r="I8" s="45">
        <f>L6</f>
        <v>11</v>
      </c>
      <c r="J8" s="60"/>
      <c r="K8" s="61"/>
      <c r="L8" s="61"/>
      <c r="M8" s="62"/>
      <c r="N8" s="7">
        <v>15</v>
      </c>
      <c r="O8" s="10">
        <v>10</v>
      </c>
      <c r="P8" s="11">
        <v>11</v>
      </c>
      <c r="Q8" s="26">
        <v>5</v>
      </c>
      <c r="R8" s="79">
        <f>P9+H9+D9</f>
        <v>5</v>
      </c>
      <c r="S8" s="66">
        <f>H8+F8+F9+D8+B8+B9+N8+N9+P8</f>
        <v>101</v>
      </c>
      <c r="T8" s="81">
        <f>I8+G8+G9+E8+C8+C9+O9+O8+Q8</f>
        <v>86</v>
      </c>
      <c r="U8" s="83" t="s">
        <v>43</v>
      </c>
      <c r="W8" s="68">
        <f>IF(B8&gt;C8,1,0)+IF(B9&gt;C9,1,0)+IF(D8&gt;E8,1,0)+IF(F8&gt;G8,1,0)+IF(F9&gt;G9,1,0)+IF(H8&gt;I8,1,0)+IF(N8&gt;O8,1,0)+IF(N9&gt;O9,1,0)+IF(P8&gt;Q8,1,0)</f>
        <v>5</v>
      </c>
      <c r="X8" s="55">
        <f>IF(B8&lt;C8,1,0)+IF(B9&lt;C9,1,0)+IF(D8&lt;E8,1,0)+IF(F8&lt;G8,1,0)+IF(F9&lt;G9,1,0)+IF(H8&lt;I8,1,0)+IF(N8&lt;O8,1,0)+IF(N9&lt;O9,1,0)+IF(P8&lt;Q8,1,0)</f>
        <v>3</v>
      </c>
      <c r="Y8" s="55">
        <f t="shared" ref="Y8" si="2">W8/X8</f>
        <v>1.6666666666666667</v>
      </c>
      <c r="Z8" s="53">
        <f t="shared" ref="Z8" si="3">S8/T8</f>
        <v>1.1744186046511629</v>
      </c>
    </row>
    <row r="9" spans="1:26" ht="21" customHeight="1" thickBot="1" x14ac:dyDescent="0.3">
      <c r="A9" s="73"/>
      <c r="B9" s="12">
        <f>K5</f>
        <v>15</v>
      </c>
      <c r="C9" s="13">
        <f>J5</f>
        <v>13</v>
      </c>
      <c r="D9" s="56">
        <f>IF(AND(B8=0,B9=0),0,1)*0+IF(AND(B8&gt;C8,B9&gt;C9),1,0)*2+IF(AND(B8&lt;C8,B9&lt;C9),1,0)*IF(AND(B8=0,B9=0),0,1)+IF(D8&gt;E8,1,0)*2+IF(D8&lt;E8,1,0)*1</f>
        <v>2</v>
      </c>
      <c r="E9" s="57"/>
      <c r="F9" s="46">
        <f>K7</f>
        <v>11</v>
      </c>
      <c r="G9" s="47">
        <f>J7</f>
        <v>15</v>
      </c>
      <c r="H9" s="56">
        <f>IF(AND(F8=0,F9=0),0,1)*0+IF(AND(F8&gt;G8,F9&gt;G9),1,0)*2+IF(AND(F8&lt;G8,F9&lt;G9),1,0)*IF(AND(F8=0,F9=0),0,1)+IF(H8&gt;I8,1,0)*2+IF(H8&lt;I8,1,0)*1</f>
        <v>1</v>
      </c>
      <c r="I9" s="57"/>
      <c r="J9" s="74"/>
      <c r="K9" s="75"/>
      <c r="L9" s="75"/>
      <c r="M9" s="76"/>
      <c r="N9" s="12">
        <v>10</v>
      </c>
      <c r="O9" s="13">
        <v>15</v>
      </c>
      <c r="P9" s="56">
        <f>IF(AND(N8=0,N9=0),0,1)*0+IF(AND(N8&gt;O8,N9&gt;O9),1,0)*2+IF(AND(N8&lt;O8,N9&lt;O9),1,0)*IF(AND(N8=0,N9=0),0,1)+IF(P8&gt;Q8,1,0)*2+IF(P8&lt;Q8,1,0)*1</f>
        <v>2</v>
      </c>
      <c r="Q9" s="57"/>
      <c r="R9" s="85"/>
      <c r="S9" s="77"/>
      <c r="T9" s="86"/>
      <c r="U9" s="87"/>
      <c r="W9" s="78"/>
      <c r="X9" s="55"/>
      <c r="Y9" s="55"/>
      <c r="Z9" s="53"/>
    </row>
    <row r="10" spans="1:26" ht="20.25" customHeight="1" thickTop="1" thickBot="1" x14ac:dyDescent="0.3">
      <c r="A10" s="58" t="s">
        <v>37</v>
      </c>
      <c r="B10" s="7">
        <f>O4</f>
        <v>15</v>
      </c>
      <c r="C10" s="10">
        <f>N4</f>
        <v>10</v>
      </c>
      <c r="D10" s="11">
        <f>Q4</f>
        <v>12</v>
      </c>
      <c r="E10" s="26">
        <f>P4</f>
        <v>10</v>
      </c>
      <c r="F10" s="42">
        <f>O6</f>
        <v>15</v>
      </c>
      <c r="G10" s="43">
        <f>N6</f>
        <v>10</v>
      </c>
      <c r="H10" s="44">
        <f>Q6</f>
        <v>0</v>
      </c>
      <c r="I10" s="45">
        <f>P6</f>
        <v>0</v>
      </c>
      <c r="J10" s="52">
        <f>O8</f>
        <v>10</v>
      </c>
      <c r="K10" s="10">
        <f>N8</f>
        <v>15</v>
      </c>
      <c r="L10" s="11">
        <f>Q8</f>
        <v>5</v>
      </c>
      <c r="M10" s="26">
        <f>P8</f>
        <v>11</v>
      </c>
      <c r="N10" s="60"/>
      <c r="O10" s="61"/>
      <c r="P10" s="61"/>
      <c r="Q10" s="62"/>
      <c r="R10" s="79">
        <f>H11+D11+L11</f>
        <v>5</v>
      </c>
      <c r="S10" s="66">
        <f>J10+J11+L10+B10+B11+D10+F10+F11+H10</f>
        <v>94</v>
      </c>
      <c r="T10" s="81">
        <f>K11+K10+M10+C11+C10+E10+I10+G10+G11</f>
        <v>91</v>
      </c>
      <c r="U10" s="83" t="s">
        <v>44</v>
      </c>
      <c r="W10" s="68">
        <f>IF(B10&gt;C10,1,0)+IF(B11&gt;C11,1,0)+IF(D10&gt;E10,1,0)+IF(F10&gt;G10,1,0)+IF(F11&gt;G11,1,0)+IF(H10&gt;I10,1,0)+IF(J10&gt;K10,1,0)+IF(J11&gt;K11,1,0)+IF(L10&gt;M10,1,0)</f>
        <v>5</v>
      </c>
      <c r="X10" s="55">
        <f>IF(B10&lt;C10,1,0)+IF(B11&lt;C11,1,0)+IF(D10&lt;E10,1,0)+IF(F10&lt;G10,1,0)+IF(F11&lt;G11,1,0)+IF(H10&lt;I10,1,0)+IF(J10&lt;K10,1,0)+IF(J11&lt;K11,1,0)+IF(L10&lt;M10,1,0)</f>
        <v>3</v>
      </c>
      <c r="Y10" s="55">
        <f t="shared" ref="Y10" si="4">W10/X10</f>
        <v>1.6666666666666667</v>
      </c>
      <c r="Z10" s="53">
        <f t="shared" ref="Z10" si="5">S10/T10</f>
        <v>1.0329670329670331</v>
      </c>
    </row>
    <row r="11" spans="1:26" ht="21" customHeight="1" thickBot="1" x14ac:dyDescent="0.3">
      <c r="A11" s="59"/>
      <c r="B11" s="14">
        <f>O5</f>
        <v>7</v>
      </c>
      <c r="C11" s="15">
        <f>N5</f>
        <v>15</v>
      </c>
      <c r="D11" s="71">
        <f>IF(AND(B10=0,B11=0),0,1)*0+IF(AND(B10&gt;C10,B11&gt;C11),1,0)*2+IF(AND(B10&lt;C10,B11&lt;C11),1,0)*IF(AND(B10=0,B11=0),0,1)+IF(D10&gt;E10,1,0)*2+IF(D10&lt;E10,1,0)*1</f>
        <v>2</v>
      </c>
      <c r="E11" s="72"/>
      <c r="F11" s="15">
        <f>O7</f>
        <v>15</v>
      </c>
      <c r="G11" s="48">
        <f>N7</f>
        <v>10</v>
      </c>
      <c r="H11" s="71">
        <f>IF(AND(F10=0,F11=0),0,1)*0+IF(AND(F10&gt;G10,F11&gt;G11),1,0)*2+IF(AND(F10&lt;G10,F11&lt;G11),1,0)*IF(AND(F10=0,F11=0),0,1)+IF(H10&gt;I10,1,0)*2+IF(H10&lt;I10,1,0)*1</f>
        <v>2</v>
      </c>
      <c r="I11" s="72"/>
      <c r="J11" s="14">
        <f>O9</f>
        <v>15</v>
      </c>
      <c r="K11" s="15">
        <f>N9</f>
        <v>10</v>
      </c>
      <c r="L11" s="71">
        <f>IF(AND(J10=0,J11=0),0,1)*0+IF(AND(J10&gt;K10,J11&gt;K11),1,0)*2+IF(AND(J10&lt;K10,J11&lt;K11),1,0)*IF(AND(J10=0,J11=0),0,1)+IF(L10&gt;M10,1,0)*2+IF(L10&lt;M10,1,0)*1</f>
        <v>1</v>
      </c>
      <c r="M11" s="72"/>
      <c r="N11" s="63"/>
      <c r="O11" s="64"/>
      <c r="P11" s="64"/>
      <c r="Q11" s="65"/>
      <c r="R11" s="80"/>
      <c r="S11" s="67"/>
      <c r="T11" s="82"/>
      <c r="U11" s="84"/>
      <c r="W11" s="69"/>
      <c r="X11" s="70"/>
      <c r="Y11" s="70"/>
      <c r="Z11" s="54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8" sqref="A8:A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6" ht="15.75" thickBot="1" x14ac:dyDescent="0.3"/>
    <row r="3" spans="1:26" ht="52.5" customHeight="1" thickTop="1" thickBot="1" x14ac:dyDescent="0.3">
      <c r="A3" s="1" t="s">
        <v>0</v>
      </c>
      <c r="B3" s="97">
        <v>1</v>
      </c>
      <c r="C3" s="98"/>
      <c r="D3" s="98"/>
      <c r="E3" s="99"/>
      <c r="F3" s="97">
        <v>2</v>
      </c>
      <c r="G3" s="98"/>
      <c r="H3" s="98"/>
      <c r="I3" s="99"/>
      <c r="J3" s="97">
        <v>3</v>
      </c>
      <c r="K3" s="98"/>
      <c r="L3" s="98"/>
      <c r="M3" s="99"/>
      <c r="N3" s="97">
        <v>4</v>
      </c>
      <c r="O3" s="98"/>
      <c r="P3" s="98"/>
      <c r="Q3" s="99"/>
      <c r="R3" s="27" t="s">
        <v>6</v>
      </c>
      <c r="S3" s="101" t="s">
        <v>7</v>
      </c>
      <c r="T3" s="102"/>
      <c r="U3" s="2" t="s">
        <v>1</v>
      </c>
      <c r="W3" s="24" t="s">
        <v>3</v>
      </c>
      <c r="X3" s="25" t="s">
        <v>4</v>
      </c>
      <c r="Y3" s="25" t="s">
        <v>5</v>
      </c>
      <c r="Z3" s="49" t="s">
        <v>34</v>
      </c>
    </row>
    <row r="4" spans="1:26" ht="22.5" customHeight="1" thickTop="1" thickBot="1" x14ac:dyDescent="0.3">
      <c r="A4" s="58" t="s">
        <v>40</v>
      </c>
      <c r="B4" s="91"/>
      <c r="C4" s="92"/>
      <c r="D4" s="92"/>
      <c r="E4" s="93"/>
      <c r="F4" s="16">
        <v>15</v>
      </c>
      <c r="G4" s="17">
        <v>12</v>
      </c>
      <c r="H4" s="18">
        <v>7</v>
      </c>
      <c r="I4" s="19">
        <v>11</v>
      </c>
      <c r="J4" s="16">
        <v>15</v>
      </c>
      <c r="K4" s="20">
        <v>6</v>
      </c>
      <c r="L4" s="18"/>
      <c r="M4" s="21"/>
      <c r="N4" s="16">
        <v>15</v>
      </c>
      <c r="O4" s="20">
        <v>7</v>
      </c>
      <c r="P4" s="18"/>
      <c r="Q4" s="21"/>
      <c r="R4" s="79">
        <f>P5+L5+H5</f>
        <v>5</v>
      </c>
      <c r="S4" s="66">
        <f>J4+J5+L4+N4+N5+P4+H4+F4+F5</f>
        <v>93</v>
      </c>
      <c r="T4" s="81">
        <f>K5+K4+M4+O5+O4+Q4+I4+G4+G5</f>
        <v>71</v>
      </c>
      <c r="U4" s="83" t="s">
        <v>44</v>
      </c>
      <c r="W4" s="68">
        <f>IF(F4&gt;G4,1,0)+IF(F5&gt;G5,1,0)+IF(H4&gt;I4,1,0)+IF(J4&gt;K4,1,0)+IF(J5&gt;K5,1,0)+IF(L4&gt;M4,1,0)+IF(N4&gt;O4,1,0)+IF(N5&gt;O5,1,0)+IF(P4&gt;Q4,1,0)</f>
        <v>5</v>
      </c>
      <c r="X4" s="55">
        <f>IF(F4&lt;G4,1,0)+IF(F5&lt;G5,1,0)+IF(H4&lt;I4,1,0)+IF(J4&lt;K4,1,0)+IF(J5&lt;K5,1,0)+IF(L4&lt;M4,1,0)+IF(N4&lt;O4,1,0)+IF(N5&lt;O5,1,0)+IF(P4&lt;Q4,1,0)</f>
        <v>2</v>
      </c>
      <c r="Y4" s="55">
        <f>W4/X4</f>
        <v>2.5</v>
      </c>
      <c r="Z4" s="53">
        <f>S4/T4</f>
        <v>1.3098591549295775</v>
      </c>
    </row>
    <row r="5" spans="1:26" ht="22.5" customHeight="1" thickBot="1" x14ac:dyDescent="0.3">
      <c r="A5" s="88"/>
      <c r="B5" s="94"/>
      <c r="C5" s="95"/>
      <c r="D5" s="95"/>
      <c r="E5" s="96"/>
      <c r="F5" s="22">
        <v>11</v>
      </c>
      <c r="G5" s="23">
        <v>15</v>
      </c>
      <c r="H5" s="56">
        <f>IF(AND(F4=0,F5=0),0,1)*0+IF(AND(F4&gt;G4,F5&gt;G5),1,0)*2+IF(AND(F4&lt;G4,F5&lt;G5),1,0)*IF(AND(F4=0,F5=0),0,1)+IF(H4&gt;I4,1,0)*2+IF(H4&lt;I4,1,0)*1</f>
        <v>1</v>
      </c>
      <c r="I5" s="57"/>
      <c r="J5" s="22">
        <v>15</v>
      </c>
      <c r="K5" s="23">
        <v>10</v>
      </c>
      <c r="L5" s="56">
        <f>IF(AND(J4=0,J5=0),0,1)*0+IF(AND(J4&gt;K4,J5&gt;K5),1,0)*2+IF(AND(J4&lt;K4,J5&lt;K5),1,0)*IF(AND(J4=0,J5=0),0,1)+IF(L4&gt;M4,1,0)*2+IF(L4&lt;M4,1,0)*1</f>
        <v>2</v>
      </c>
      <c r="M5" s="57"/>
      <c r="N5" s="22">
        <v>15</v>
      </c>
      <c r="O5" s="23">
        <v>10</v>
      </c>
      <c r="P5" s="56">
        <f>IF(AND(N4=0,N5=0),0,1)*0+IF(AND(N4&gt;O4,N5&gt;O5),1,0)*2+IF(AND(N4&lt;O4,N5&lt;O5),1,0)*IF(AND(N4=0,N5=0),0,1)+IF(P4&gt;Q4,1,0)*2+IF(P4&lt;Q4,1,0)*1</f>
        <v>2</v>
      </c>
      <c r="Q5" s="57"/>
      <c r="R5" s="85"/>
      <c r="S5" s="77"/>
      <c r="T5" s="86"/>
      <c r="U5" s="87"/>
      <c r="W5" s="78"/>
      <c r="X5" s="55"/>
      <c r="Y5" s="55"/>
      <c r="Z5" s="53"/>
    </row>
    <row r="6" spans="1:26" ht="24.75" customHeight="1" thickTop="1" thickBot="1" x14ac:dyDescent="0.3">
      <c r="A6" s="58" t="s">
        <v>36</v>
      </c>
      <c r="B6" s="3">
        <f>G4</f>
        <v>12</v>
      </c>
      <c r="C6" s="4">
        <f>F4</f>
        <v>15</v>
      </c>
      <c r="D6" s="5">
        <f>I4</f>
        <v>11</v>
      </c>
      <c r="E6" s="6">
        <f>H4</f>
        <v>7</v>
      </c>
      <c r="F6" s="60"/>
      <c r="G6" s="61"/>
      <c r="H6" s="61"/>
      <c r="I6" s="62"/>
      <c r="J6" s="7">
        <v>15</v>
      </c>
      <c r="K6" s="10">
        <v>11</v>
      </c>
      <c r="L6" s="50"/>
      <c r="M6" s="51"/>
      <c r="N6" s="7">
        <v>15</v>
      </c>
      <c r="O6" s="10">
        <v>10</v>
      </c>
      <c r="P6" s="41"/>
      <c r="Q6" s="26"/>
      <c r="R6" s="79">
        <f>P7+L7+D7</f>
        <v>6</v>
      </c>
      <c r="S6" s="66">
        <f>J6+J7+L6+N6+N7+P6+D6+B6+B7</f>
        <v>98</v>
      </c>
      <c r="T6" s="81">
        <f>K7+K6+M6+O7+O6+Q6+E6+C6+C7</f>
        <v>74</v>
      </c>
      <c r="U6" s="83" t="s">
        <v>43</v>
      </c>
      <c r="W6" s="68">
        <f>IF(B6&gt;C6,1,0)+IF(B7&gt;C7,1,0)+IF(D6&gt;E6,1,0)+IF(J6&gt;K6,1,0)+IF(J7&gt;K7,1,0)+IF(L6&gt;M6,1,0)+IF(N6&gt;O6,1,0)+IF(N7&gt;O7,1,0)+IF(P6&gt;Q6,1,0)</f>
        <v>6</v>
      </c>
      <c r="X6" s="55">
        <f>IF(B6&lt;C6,1,0)+IF(B7&lt;C7,1,0)+IF(D6&lt;E6,1,0)+IF(J6&lt;K6,1,0)+IF(J7&lt;K7,1,0)+IF(L6&lt;M6,1,0)+IF(N6&lt;O6,1,0)+IF(N7&lt;O7,1,0)+IF(P6&lt;Q6,1,0)</f>
        <v>1</v>
      </c>
      <c r="Y6" s="55">
        <f t="shared" ref="Y6" si="0">W6/X6</f>
        <v>6</v>
      </c>
      <c r="Z6" s="53">
        <f t="shared" ref="Z6" si="1">S6/T6</f>
        <v>1.3243243243243243</v>
      </c>
    </row>
    <row r="7" spans="1:26" ht="22.5" customHeight="1" thickBot="1" x14ac:dyDescent="0.3">
      <c r="A7" s="88"/>
      <c r="B7" s="8">
        <f>G5</f>
        <v>15</v>
      </c>
      <c r="C7" s="9">
        <f>F5</f>
        <v>11</v>
      </c>
      <c r="D7" s="56">
        <f>IF(AND(B6=0,B7=0),0,1)*0+IF(AND(B6&gt;C6,B7&gt;C7),1,0)*2+IF(AND(B6&lt;C6,B7&lt;C7),1,0)*IF(AND(B6=0,B7=0),0,1)+IF(D6&gt;E6,1,0)*2+IF(D6&lt;E6,1,0)*1</f>
        <v>2</v>
      </c>
      <c r="E7" s="57"/>
      <c r="F7" s="74"/>
      <c r="G7" s="75"/>
      <c r="H7" s="75"/>
      <c r="I7" s="76"/>
      <c r="J7" s="12">
        <v>15</v>
      </c>
      <c r="K7" s="13">
        <v>11</v>
      </c>
      <c r="L7" s="56">
        <f>IF(AND(J6=0,J7=0),0,1)*0+IF(AND(J6&gt;K6,J7&gt;K7),1,0)*2+IF(AND(J6&lt;K6,J7&lt;K7),1,0)*IF(AND(J6=0,J7=0),0,1)+IF(L6&gt;M6,1,0)*2+IF(L6&lt;M6,1,0)*1</f>
        <v>2</v>
      </c>
      <c r="M7" s="57"/>
      <c r="N7" s="12">
        <v>15</v>
      </c>
      <c r="O7" s="13">
        <v>9</v>
      </c>
      <c r="P7" s="56">
        <f>IF(AND(N6=0,N7=0),0,1)*0+IF(AND(N6&gt;O6,N7&gt;O7),1,0)*2+IF(AND(N6&lt;O6,N7&lt;O7),1,0)*IF(AND(N6=0,N7=0),0,1)+IF(P6&gt;Q6,1,0)*2+IF(P6&lt;Q6,1,0)*1</f>
        <v>2</v>
      </c>
      <c r="Q7" s="57"/>
      <c r="R7" s="85"/>
      <c r="S7" s="77"/>
      <c r="T7" s="86"/>
      <c r="U7" s="87"/>
      <c r="W7" s="78"/>
      <c r="X7" s="55"/>
      <c r="Y7" s="55"/>
      <c r="Z7" s="53"/>
    </row>
    <row r="8" spans="1:26" ht="23.25" customHeight="1" thickTop="1" thickBot="1" x14ac:dyDescent="0.3">
      <c r="A8" s="58" t="s">
        <v>64</v>
      </c>
      <c r="B8" s="7">
        <f>K4</f>
        <v>6</v>
      </c>
      <c r="C8" s="10">
        <f>J4</f>
        <v>15</v>
      </c>
      <c r="D8" s="11">
        <f>M4</f>
        <v>0</v>
      </c>
      <c r="E8" s="26">
        <f>L4</f>
        <v>0</v>
      </c>
      <c r="F8" s="42">
        <f>K6</f>
        <v>11</v>
      </c>
      <c r="G8" s="43">
        <f>J6</f>
        <v>15</v>
      </c>
      <c r="H8" s="44">
        <f>M6</f>
        <v>0</v>
      </c>
      <c r="I8" s="45">
        <f>L6</f>
        <v>0</v>
      </c>
      <c r="J8" s="60"/>
      <c r="K8" s="61"/>
      <c r="L8" s="61"/>
      <c r="M8" s="62"/>
      <c r="N8" s="7">
        <v>13</v>
      </c>
      <c r="O8" s="10">
        <v>15</v>
      </c>
      <c r="P8" s="11"/>
      <c r="Q8" s="26"/>
      <c r="R8" s="79">
        <f>P9+H9+D9</f>
        <v>3</v>
      </c>
      <c r="S8" s="66">
        <f>H8+F8+F9+D8+B8+B9+N8+N9+P8</f>
        <v>60</v>
      </c>
      <c r="T8" s="81">
        <f>I8+G8+G9+E8+C8+C9+O9+O8+Q8</f>
        <v>90</v>
      </c>
      <c r="U8" s="83" t="s">
        <v>46</v>
      </c>
      <c r="W8" s="68">
        <f>IF(B8&gt;C8,1,0)+IF(B9&gt;C9,1,0)+IF(D8&gt;E8,1,0)+IF(F8&gt;G8,1,0)+IF(F9&gt;G9,1,0)+IF(H8&gt;I8,1,0)+IF(N8&gt;O8,1,0)+IF(N9&gt;O9,1,0)+IF(P8&gt;Q8,1,0)</f>
        <v>0</v>
      </c>
      <c r="X8" s="55">
        <f>IF(B8&lt;C8,1,0)+IF(B9&lt;C9,1,0)+IF(D8&lt;E8,1,0)+IF(F8&lt;G8,1,0)+IF(F9&lt;G9,1,0)+IF(H8&lt;I8,1,0)+IF(N8&lt;O8,1,0)+IF(N9&lt;O9,1,0)+IF(P8&lt;Q8,1,0)</f>
        <v>6</v>
      </c>
      <c r="Y8" s="55">
        <f t="shared" ref="Y8" si="2">W8/X8</f>
        <v>0</v>
      </c>
      <c r="Z8" s="53">
        <f t="shared" ref="Z8" si="3">S8/T8</f>
        <v>0.66666666666666663</v>
      </c>
    </row>
    <row r="9" spans="1:26" ht="23.25" customHeight="1" thickBot="1" x14ac:dyDescent="0.3">
      <c r="A9" s="73"/>
      <c r="B9" s="12">
        <f>K5</f>
        <v>10</v>
      </c>
      <c r="C9" s="13">
        <f>J5</f>
        <v>15</v>
      </c>
      <c r="D9" s="56">
        <f>IF(AND(B8=0,B9=0),0,1)*0+IF(AND(B8&gt;C8,B9&gt;C9),1,0)*2+IF(AND(B8&lt;C8,B9&lt;C9),1,0)*IF(AND(B8=0,B9=0),0,1)+IF(D8&gt;E8,1,0)*2+IF(D8&lt;E8,1,0)*1</f>
        <v>1</v>
      </c>
      <c r="E9" s="57"/>
      <c r="F9" s="46">
        <f>K7</f>
        <v>11</v>
      </c>
      <c r="G9" s="47">
        <f>J7</f>
        <v>15</v>
      </c>
      <c r="H9" s="56">
        <f>IF(AND(F8=0,F9=0),0,1)*0+IF(AND(F8&gt;G8,F9&gt;G9),1,0)*2+IF(AND(F8&lt;G8,F9&lt;G9),1,0)*IF(AND(F8=0,F9=0),0,1)+IF(H8&gt;I8,1,0)*2+IF(H8&lt;I8,1,0)*1</f>
        <v>1</v>
      </c>
      <c r="I9" s="57"/>
      <c r="J9" s="74"/>
      <c r="K9" s="75"/>
      <c r="L9" s="75"/>
      <c r="M9" s="76"/>
      <c r="N9" s="12">
        <v>9</v>
      </c>
      <c r="O9" s="13">
        <v>15</v>
      </c>
      <c r="P9" s="56">
        <f>IF(AND(N8=0,N9=0),0,1)*0+IF(AND(N8&gt;O8,N9&gt;O9),1,0)*2+IF(AND(N8&lt;O8,N9&lt;O9),1,0)*IF(AND(N8=0,N9=0),0,1)+IF(P8&gt;Q8,1,0)*2+IF(P8&lt;Q8,1,0)*1</f>
        <v>1</v>
      </c>
      <c r="Q9" s="57"/>
      <c r="R9" s="85"/>
      <c r="S9" s="77"/>
      <c r="T9" s="86"/>
      <c r="U9" s="87"/>
      <c r="W9" s="78"/>
      <c r="X9" s="55"/>
      <c r="Y9" s="55"/>
      <c r="Z9" s="53"/>
    </row>
    <row r="10" spans="1:26" ht="24" customHeight="1" thickTop="1" thickBot="1" x14ac:dyDescent="0.3">
      <c r="A10" s="58" t="s">
        <v>38</v>
      </c>
      <c r="B10" s="7">
        <f>O4</f>
        <v>7</v>
      </c>
      <c r="C10" s="10">
        <f>N4</f>
        <v>15</v>
      </c>
      <c r="D10" s="11">
        <f>Q4</f>
        <v>0</v>
      </c>
      <c r="E10" s="26">
        <f>P4</f>
        <v>0</v>
      </c>
      <c r="F10" s="42">
        <f>O6</f>
        <v>10</v>
      </c>
      <c r="G10" s="43">
        <f>N6</f>
        <v>15</v>
      </c>
      <c r="H10" s="44">
        <f>Q6</f>
        <v>0</v>
      </c>
      <c r="I10" s="45">
        <f>P6</f>
        <v>0</v>
      </c>
      <c r="J10" s="7">
        <f>O8</f>
        <v>15</v>
      </c>
      <c r="K10" s="10">
        <f>N8</f>
        <v>13</v>
      </c>
      <c r="L10" s="11">
        <f>Q8</f>
        <v>0</v>
      </c>
      <c r="M10" s="26">
        <f>P8</f>
        <v>0</v>
      </c>
      <c r="N10" s="60"/>
      <c r="O10" s="61"/>
      <c r="P10" s="61"/>
      <c r="Q10" s="62"/>
      <c r="R10" s="79">
        <f>H11+D11+L11</f>
        <v>4</v>
      </c>
      <c r="S10" s="66">
        <f>J10+J11+L10+B10+B11+D10+F10+F11+H10</f>
        <v>66</v>
      </c>
      <c r="T10" s="81">
        <f>K11+K10+M10+C11+C10+E10+I10+G10+G11</f>
        <v>82</v>
      </c>
      <c r="U10" s="83" t="s">
        <v>45</v>
      </c>
      <c r="W10" s="68">
        <f>IF(B10&gt;C10,1,0)+IF(B11&gt;C11,1,0)+IF(D10&gt;E10,1,0)+IF(F10&gt;G10,1,0)+IF(F11&gt;G11,1,0)+IF(H10&gt;I10,1,0)+IF(J10&gt;K10,1,0)+IF(J11&gt;K11,1,0)+IF(L10&gt;M10,1,0)</f>
        <v>2</v>
      </c>
      <c r="X10" s="55">
        <f>IF(B10&lt;C10,1,0)+IF(B11&lt;C11,1,0)+IF(D10&lt;E10,1,0)+IF(F10&lt;G10,1,0)+IF(F11&lt;G11,1,0)+IF(H10&lt;I10,1,0)+IF(J10&lt;K10,1,0)+IF(J11&lt;K11,1,0)+IF(L10&lt;M10,1,0)</f>
        <v>4</v>
      </c>
      <c r="Y10" s="55">
        <f t="shared" ref="Y10" si="4">W10/X10</f>
        <v>0.5</v>
      </c>
      <c r="Z10" s="53">
        <f t="shared" ref="Z10" si="5">S10/T10</f>
        <v>0.80487804878048785</v>
      </c>
    </row>
    <row r="11" spans="1:26" ht="22.5" customHeight="1" thickBot="1" x14ac:dyDescent="0.3">
      <c r="A11" s="59"/>
      <c r="B11" s="14">
        <f>O5</f>
        <v>10</v>
      </c>
      <c r="C11" s="15">
        <f>N5</f>
        <v>15</v>
      </c>
      <c r="D11" s="71">
        <f>IF(AND(B10=0,B11=0),0,1)*0+IF(AND(B10&gt;C10,B11&gt;C11),1,0)*2+IF(AND(B10&lt;C10,B11&lt;C11),1,0)*IF(AND(B10=0,B11=0),0,1)+IF(D10&gt;E10,1,0)*2+IF(D10&lt;E10,1,0)*1</f>
        <v>1</v>
      </c>
      <c r="E11" s="72"/>
      <c r="F11" s="15">
        <f>O7</f>
        <v>9</v>
      </c>
      <c r="G11" s="48">
        <f>N7</f>
        <v>15</v>
      </c>
      <c r="H11" s="71">
        <f>IF(AND(F10=0,F11=0),0,1)*0+IF(AND(F10&gt;G10,F11&gt;G11),1,0)*2+IF(AND(F10&lt;G10,F11&lt;G11),1,0)*IF(AND(F10=0,F11=0),0,1)+IF(H10&gt;I10,1,0)*2+IF(H10&lt;I10,1,0)*1</f>
        <v>1</v>
      </c>
      <c r="I11" s="72"/>
      <c r="J11" s="14">
        <f>O9</f>
        <v>15</v>
      </c>
      <c r="K11" s="15">
        <f>N9</f>
        <v>9</v>
      </c>
      <c r="L11" s="71">
        <f>IF(AND(J10=0,J11=0),0,1)*0+IF(AND(J10&gt;K10,J11&gt;K11),1,0)*2+IF(AND(J10&lt;K10,J11&lt;K11),1,0)*IF(AND(J10=0,J11=0),0,1)+IF(L10&gt;M10,1,0)*2+IF(L10&lt;M10,1,0)*1</f>
        <v>2</v>
      </c>
      <c r="M11" s="72"/>
      <c r="N11" s="63"/>
      <c r="O11" s="64"/>
      <c r="P11" s="64"/>
      <c r="Q11" s="65"/>
      <c r="R11" s="80"/>
      <c r="S11" s="67"/>
      <c r="T11" s="82"/>
      <c r="U11" s="84"/>
      <c r="W11" s="69"/>
      <c r="X11" s="70"/>
      <c r="Y11" s="70"/>
      <c r="Z11" s="54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2" sqref="C12"/>
    </sheetView>
  </sheetViews>
  <sheetFormatPr defaultRowHeight="15" x14ac:dyDescent="0.25"/>
  <cols>
    <col min="1" max="1" width="13.140625" bestFit="1" customWidth="1"/>
    <col min="2" max="3" width="38" bestFit="1" customWidth="1"/>
    <col min="5" max="5" width="18.5703125" bestFit="1" customWidth="1"/>
    <col min="6" max="6" width="38" bestFit="1" customWidth="1"/>
    <col min="7" max="7" width="21.5703125" bestFit="1" customWidth="1"/>
  </cols>
  <sheetData>
    <row r="1" spans="1:7" x14ac:dyDescent="0.25">
      <c r="A1" s="28"/>
      <c r="B1" s="29"/>
      <c r="C1" s="29"/>
      <c r="D1" s="30" t="s">
        <v>11</v>
      </c>
      <c r="E1" s="29"/>
      <c r="F1" s="29"/>
      <c r="G1" s="31"/>
    </row>
    <row r="2" spans="1:7" x14ac:dyDescent="0.25">
      <c r="A2" s="32"/>
      <c r="B2" s="33"/>
      <c r="C2" s="33"/>
      <c r="D2" s="34" t="s">
        <v>11</v>
      </c>
      <c r="E2" s="33"/>
      <c r="F2" s="33"/>
      <c r="G2" s="35"/>
    </row>
    <row r="3" spans="1:7" x14ac:dyDescent="0.25">
      <c r="A3" s="32" t="s">
        <v>10</v>
      </c>
      <c r="B3" s="33" t="s">
        <v>13</v>
      </c>
      <c r="C3" s="33" t="s">
        <v>39</v>
      </c>
      <c r="D3" s="34" t="s">
        <v>11</v>
      </c>
      <c r="E3" s="33" t="s">
        <v>14</v>
      </c>
      <c r="F3" s="33" t="s">
        <v>47</v>
      </c>
      <c r="G3" s="35" t="s">
        <v>59</v>
      </c>
    </row>
    <row r="4" spans="1:7" x14ac:dyDescent="0.25">
      <c r="A4" s="32" t="s">
        <v>12</v>
      </c>
      <c r="B4" s="33" t="s">
        <v>15</v>
      </c>
      <c r="C4" s="33" t="s">
        <v>35</v>
      </c>
      <c r="D4" s="34" t="s">
        <v>11</v>
      </c>
      <c r="E4" s="33" t="s">
        <v>16</v>
      </c>
      <c r="F4" s="33" t="s">
        <v>36</v>
      </c>
      <c r="G4" s="35" t="s">
        <v>60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17</v>
      </c>
      <c r="B6" s="33" t="s">
        <v>48</v>
      </c>
      <c r="C6" s="33" t="s">
        <v>65</v>
      </c>
      <c r="D6" s="34" t="s">
        <v>11</v>
      </c>
      <c r="E6" s="33" t="s">
        <v>49</v>
      </c>
      <c r="F6" s="33" t="s">
        <v>50</v>
      </c>
      <c r="G6" s="35" t="s">
        <v>61</v>
      </c>
    </row>
    <row r="7" spans="1:7" x14ac:dyDescent="0.25">
      <c r="A7" s="32" t="s">
        <v>20</v>
      </c>
      <c r="B7" s="33" t="s">
        <v>51</v>
      </c>
      <c r="C7" s="33" t="s">
        <v>41</v>
      </c>
      <c r="D7" s="34" t="s">
        <v>11</v>
      </c>
      <c r="E7" s="33" t="s">
        <v>52</v>
      </c>
      <c r="F7" s="33" t="s">
        <v>53</v>
      </c>
      <c r="G7" s="35" t="s">
        <v>54</v>
      </c>
    </row>
    <row r="8" spans="1:7" x14ac:dyDescent="0.25">
      <c r="A8" s="32" t="s">
        <v>23</v>
      </c>
      <c r="B8" s="33" t="s">
        <v>18</v>
      </c>
      <c r="C8" s="33" t="s">
        <v>39</v>
      </c>
      <c r="D8" s="34" t="s">
        <v>11</v>
      </c>
      <c r="E8" s="33" t="s">
        <v>19</v>
      </c>
      <c r="F8" s="33" t="s">
        <v>55</v>
      </c>
      <c r="G8" s="35" t="s">
        <v>63</v>
      </c>
    </row>
    <row r="9" spans="1:7" ht="15.75" thickBot="1" x14ac:dyDescent="0.3">
      <c r="A9" s="36" t="s">
        <v>24</v>
      </c>
      <c r="B9" s="37" t="s">
        <v>21</v>
      </c>
      <c r="C9" s="37" t="s">
        <v>47</v>
      </c>
      <c r="D9" s="38" t="s">
        <v>11</v>
      </c>
      <c r="E9" s="37" t="s">
        <v>22</v>
      </c>
      <c r="F9" s="37" t="s">
        <v>36</v>
      </c>
      <c r="G9" s="39" t="s">
        <v>62</v>
      </c>
    </row>
    <row r="10" spans="1:7" ht="15.75" thickBot="1" x14ac:dyDescent="0.3">
      <c r="D10" s="40"/>
    </row>
    <row r="11" spans="1:7" x14ac:dyDescent="0.25">
      <c r="A11" s="103" t="s">
        <v>25</v>
      </c>
      <c r="B11" s="104"/>
      <c r="D11" s="40"/>
    </row>
    <row r="12" spans="1:7" x14ac:dyDescent="0.25">
      <c r="A12" s="32" t="s">
        <v>26</v>
      </c>
      <c r="B12" s="35" t="s">
        <v>56</v>
      </c>
      <c r="D12" s="40"/>
    </row>
    <row r="13" spans="1:7" x14ac:dyDescent="0.25">
      <c r="A13" s="32" t="s">
        <v>27</v>
      </c>
      <c r="B13" s="35" t="s">
        <v>36</v>
      </c>
      <c r="D13" s="40"/>
    </row>
    <row r="14" spans="1:7" x14ac:dyDescent="0.25">
      <c r="A14" s="32" t="s">
        <v>28</v>
      </c>
      <c r="B14" s="35" t="s">
        <v>57</v>
      </c>
      <c r="D14" s="40"/>
    </row>
    <row r="15" spans="1:7" x14ac:dyDescent="0.25">
      <c r="A15" s="32" t="s">
        <v>29</v>
      </c>
      <c r="B15" s="35" t="s">
        <v>39</v>
      </c>
      <c r="D15" s="40"/>
    </row>
    <row r="16" spans="1:7" x14ac:dyDescent="0.25">
      <c r="A16" s="32" t="s">
        <v>30</v>
      </c>
      <c r="B16" s="35" t="s">
        <v>41</v>
      </c>
      <c r="D16" s="40"/>
    </row>
    <row r="17" spans="1:4" x14ac:dyDescent="0.25">
      <c r="A17" s="32" t="s">
        <v>31</v>
      </c>
      <c r="B17" s="35" t="s">
        <v>58</v>
      </c>
      <c r="D17" s="40"/>
    </row>
    <row r="18" spans="1:4" x14ac:dyDescent="0.25">
      <c r="A18" s="32" t="s">
        <v>32</v>
      </c>
      <c r="B18" s="35" t="s">
        <v>65</v>
      </c>
      <c r="D18" s="40"/>
    </row>
    <row r="19" spans="1:4" ht="15.75" thickBot="1" x14ac:dyDescent="0.3">
      <c r="A19" s="36" t="s">
        <v>33</v>
      </c>
      <c r="B19" s="39" t="s">
        <v>50</v>
      </c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2020-06-23T18:57:55Z</dcterms:modified>
</cp:coreProperties>
</file>